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984CEB62-9E43-49B3-9DAC-8CFC108447A9}" xr6:coauthVersionLast="47" xr6:coauthVersionMax="47" xr10:uidLastSave="{00000000-0000-0000-0000-000000000000}"/>
  <bookViews>
    <workbookView xWindow="-120" yWindow="-120" windowWidth="20730" windowHeight="11040" xr2:uid="{43B99D7A-CFCE-4557-ABA7-6606920170C9}"/>
  </bookViews>
  <sheets>
    <sheet name="Port_G1" sheetId="1" r:id="rId1"/>
  </sheets>
  <externalReferences>
    <externalReference r:id="rId2"/>
  </externalReferences>
  <definedNames>
    <definedName name="_xlnm._FilterDatabase" localSheetId="0" hidden="1">Port_G1!$C$6:$H$80</definedName>
    <definedName name="IN" localSheetId="0">#REF!</definedName>
    <definedName name="IN">#REF!</definedName>
    <definedName name="_xlnm.Print_Area" localSheetId="0">Port_G1!$B$2:$H$111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8" i="1" l="1"/>
  <c r="G128" i="1"/>
  <c r="H127" i="1"/>
  <c r="G127" i="1"/>
  <c r="H126" i="1"/>
  <c r="G126" i="1"/>
  <c r="H125" i="1"/>
  <c r="G125" i="1"/>
  <c r="H124" i="1"/>
  <c r="G124" i="1"/>
  <c r="H123" i="1"/>
  <c r="H122" i="1"/>
  <c r="F109" i="1" s="1"/>
  <c r="G109" i="1" s="1"/>
  <c r="G122" i="1"/>
  <c r="H121" i="1"/>
  <c r="H129" i="1" s="1"/>
  <c r="G121" i="1"/>
  <c r="F118" i="1"/>
  <c r="F117" i="1"/>
  <c r="F116" i="1"/>
  <c r="G116" i="1" s="1"/>
  <c r="F115" i="1"/>
  <c r="G115" i="1" s="1"/>
  <c r="F114" i="1"/>
  <c r="F113" i="1"/>
  <c r="G113" i="1" s="1"/>
  <c r="F112" i="1"/>
  <c r="G112" i="1" s="1"/>
  <c r="F108" i="1"/>
  <c r="G108" i="1" s="1"/>
  <c r="F107" i="1"/>
  <c r="F110" i="1" s="1"/>
  <c r="F91" i="1"/>
  <c r="F93" i="1" s="1"/>
  <c r="F81" i="1"/>
  <c r="G81" i="1" s="1"/>
  <c r="G78" i="1" l="1"/>
  <c r="G70" i="1"/>
  <c r="G62" i="1"/>
  <c r="G54" i="1"/>
  <c r="G46" i="1"/>
  <c r="G38" i="1"/>
  <c r="G30" i="1"/>
  <c r="G22" i="1"/>
  <c r="G14" i="1"/>
  <c r="G77" i="1"/>
  <c r="G69" i="1"/>
  <c r="G61" i="1"/>
  <c r="G53" i="1"/>
  <c r="G45" i="1"/>
  <c r="G37" i="1"/>
  <c r="G29" i="1"/>
  <c r="G21" i="1"/>
  <c r="G13" i="1"/>
  <c r="G118" i="1"/>
  <c r="G114" i="1"/>
  <c r="G76" i="1"/>
  <c r="G68" i="1"/>
  <c r="G60" i="1"/>
  <c r="G52" i="1"/>
  <c r="G44" i="1"/>
  <c r="G36" i="1"/>
  <c r="G28" i="1"/>
  <c r="G20" i="1"/>
  <c r="G12" i="1"/>
  <c r="G64" i="1"/>
  <c r="G24" i="1"/>
  <c r="G8" i="1"/>
  <c r="G48" i="1"/>
  <c r="G79" i="1"/>
  <c r="G55" i="1"/>
  <c r="G31" i="1"/>
  <c r="G89" i="1"/>
  <c r="G75" i="1"/>
  <c r="G67" i="1"/>
  <c r="G59" i="1"/>
  <c r="G51" i="1"/>
  <c r="G43" i="1"/>
  <c r="G35" i="1"/>
  <c r="G27" i="1"/>
  <c r="G19" i="1"/>
  <c r="G11" i="1"/>
  <c r="G85" i="1"/>
  <c r="G74" i="1"/>
  <c r="G66" i="1"/>
  <c r="G58" i="1"/>
  <c r="G50" i="1"/>
  <c r="G42" i="1"/>
  <c r="G34" i="1"/>
  <c r="G26" i="1"/>
  <c r="G18" i="1"/>
  <c r="G10" i="1"/>
  <c r="G123" i="1"/>
  <c r="G129" i="1" s="1"/>
  <c r="G73" i="1"/>
  <c r="G65" i="1"/>
  <c r="G57" i="1"/>
  <c r="G49" i="1"/>
  <c r="G41" i="1"/>
  <c r="G33" i="1"/>
  <c r="G25" i="1"/>
  <c r="G17" i="1"/>
  <c r="G9" i="1"/>
  <c r="G71" i="1"/>
  <c r="G63" i="1"/>
  <c r="G47" i="1"/>
  <c r="G39" i="1"/>
  <c r="G23" i="1"/>
  <c r="G15" i="1"/>
  <c r="G72" i="1"/>
  <c r="G56" i="1"/>
  <c r="G40" i="1"/>
  <c r="G32" i="1"/>
  <c r="G16" i="1"/>
  <c r="G7" i="1"/>
  <c r="G117" i="1"/>
  <c r="G107" i="1"/>
  <c r="G110" i="1" s="1"/>
  <c r="G91" i="1"/>
</calcChain>
</file>

<file path=xl/sharedStrings.xml><?xml version="1.0" encoding="utf-8"?>
<sst xmlns="http://schemas.openxmlformats.org/spreadsheetml/2006/main" count="284" uniqueCount="201">
  <si>
    <t>NAME OF PENSION FUND</t>
  </si>
  <si>
    <t>ADITYA BIRLA SUN LIFE PENSION FUND MANAGEMENT LIMITED</t>
  </si>
  <si>
    <t>SCHEME NAME</t>
  </si>
  <si>
    <t>Scheme G TIER I</t>
  </si>
  <si>
    <t>MONTH</t>
  </si>
  <si>
    <t>31/07/2025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</si>
  <si>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</si>
  <si>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</si>
  <si>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</si>
  <si>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</si>
  <si>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</si>
  <si>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</si>
  <si>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</si>
  <si>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IN000230C028</t>
  </si>
  <si>
    <t>Gsec Strip 22-02-2030</t>
  </si>
  <si>
    <t>CGS</t>
  </si>
  <si>
    <t>IN000330C059</t>
  </si>
  <si>
    <t>0% Strip GOI 12-03-2030</t>
  </si>
  <si>
    <t>IN000444C033</t>
  </si>
  <si>
    <t>Gsec Strip 22-04-2044</t>
  </si>
  <si>
    <t>IN000465P014</t>
  </si>
  <si>
    <t>Gsec Strip 15-04-2065</t>
  </si>
  <si>
    <t>IN000929C058</t>
  </si>
  <si>
    <t>Gsec Strip 12-09-2029</t>
  </si>
  <si>
    <t>IN000930C056</t>
  </si>
  <si>
    <t>Strip Gsec 12-09-2030</t>
  </si>
  <si>
    <t>IN001043C032</t>
  </si>
  <si>
    <t>Gsec Strip 22-10-2043</t>
  </si>
  <si>
    <t>IN001044C030</t>
  </si>
  <si>
    <t>Gsec Strip 22-10-2044</t>
  </si>
  <si>
    <t>IN001158C020</t>
  </si>
  <si>
    <t>Gsec Strip 25-11-2058</t>
  </si>
  <si>
    <t>IN001234C037</t>
  </si>
  <si>
    <t>Gsec Strip 17-12-2034</t>
  </si>
  <si>
    <t>IN001243P014</t>
  </si>
  <si>
    <t>Gsec Strip 23-12-2043</t>
  </si>
  <si>
    <t>IN0020040039</t>
  </si>
  <si>
    <t>7.50% GOI 10-Aug-2034</t>
  </si>
  <si>
    <t>IN0020060086</t>
  </si>
  <si>
    <t>8.28% GOI 15.02.2032</t>
  </si>
  <si>
    <t>IN0020070044</t>
  </si>
  <si>
    <t>8.32% GS 02.08.2032</t>
  </si>
  <si>
    <t>IN0020120062</t>
  </si>
  <si>
    <t>8.30% GOI 31-Dec-2042</t>
  </si>
  <si>
    <t>IN0020150044</t>
  </si>
  <si>
    <t>8.13% GOI 22 june 2045</t>
  </si>
  <si>
    <t>IN0020150051</t>
  </si>
  <si>
    <t>7.73% GS  MD 19/12/2034</t>
  </si>
  <si>
    <t>IN0020150077</t>
  </si>
  <si>
    <t>7.72% GOI 26.10.2055.</t>
  </si>
  <si>
    <t>IN0020160019</t>
  </si>
  <si>
    <t>7.61% GSEC 09.05.2030</t>
  </si>
  <si>
    <t>IN0020160092</t>
  </si>
  <si>
    <t>6.62% GOI 2051 (28-NOV-2051)  2051.</t>
  </si>
  <si>
    <t>IN0020160118</t>
  </si>
  <si>
    <t>6.79% GS 26.12.2029</t>
  </si>
  <si>
    <t>IN0020170042</t>
  </si>
  <si>
    <t>6.68% GOI 17-Sept-2031</t>
  </si>
  <si>
    <t>IN0020190024</t>
  </si>
  <si>
    <t>7.62% GS 2039 (15-09-2039)</t>
  </si>
  <si>
    <t>IN0020190032</t>
  </si>
  <si>
    <t>7.72 GS 15.06.2049</t>
  </si>
  <si>
    <t>IN0020190040</t>
  </si>
  <si>
    <t>7.69% GOI 17.06.2043</t>
  </si>
  <si>
    <t>IN0020190057</t>
  </si>
  <si>
    <t>7.63 GS 17.06.2059</t>
  </si>
  <si>
    <t>IN0020200054</t>
  </si>
  <si>
    <t>7.16 GS 20.09.2050</t>
  </si>
  <si>
    <t>IN0020200153</t>
  </si>
  <si>
    <t>05.77% GOI 03-Aug-2030</t>
  </si>
  <si>
    <t>IN0020200187</t>
  </si>
  <si>
    <t>6.80 GS 15.12.2060</t>
  </si>
  <si>
    <t>IN0020200245</t>
  </si>
  <si>
    <t>6.22% GOI 2035 (16-Mar-2035)</t>
  </si>
  <si>
    <t>IN0020200401</t>
  </si>
  <si>
    <t>6.76 GS 22.02.2061</t>
  </si>
  <si>
    <t>IN0020210194</t>
  </si>
  <si>
    <t>6.99% GOI 15-DEC-2051</t>
  </si>
  <si>
    <t>IN0020210202</t>
  </si>
  <si>
    <t>6.95% GOI 16-DEC-2061</t>
  </si>
  <si>
    <t>IN0020210244</t>
  </si>
  <si>
    <t>6.54% GOI 17-Jan-2032</t>
  </si>
  <si>
    <t>IN0020220011</t>
  </si>
  <si>
    <t>7.10 GS 18.04.2029</t>
  </si>
  <si>
    <t>IN0020220102</t>
  </si>
  <si>
    <t>7.41 GS 19.12.2036</t>
  </si>
  <si>
    <t>IN0020220144</t>
  </si>
  <si>
    <t>7.29 SGrB 27.01.2033</t>
  </si>
  <si>
    <t>IN0020230044</t>
  </si>
  <si>
    <t>7.25 GS 12.06.2063</t>
  </si>
  <si>
    <t>IN0020230051</t>
  </si>
  <si>
    <t>7.30 GS 19.06.2053</t>
  </si>
  <si>
    <t>IN0020230077</t>
  </si>
  <si>
    <t>7.18 GS 24.07.2037</t>
  </si>
  <si>
    <t>IN0020230127</t>
  </si>
  <si>
    <t>7.46 GS 06.11.2073</t>
  </si>
  <si>
    <t>IN0020230135</t>
  </si>
  <si>
    <t>7.32 GS 13.11.2030</t>
  </si>
  <si>
    <t>IN0020240019</t>
  </si>
  <si>
    <t>7.10 GS 08.04.2034</t>
  </si>
  <si>
    <t>IN0020240027</t>
  </si>
  <si>
    <t>7.23 GS 15.04.2039</t>
  </si>
  <si>
    <t>IN0020240035</t>
  </si>
  <si>
    <t>7.34 GS 22.04.2064</t>
  </si>
  <si>
    <t>IN0020240050</t>
  </si>
  <si>
    <t>7.04 GS 03.06.2029</t>
  </si>
  <si>
    <t>IN0020240100</t>
  </si>
  <si>
    <t>6.90 SGRB 05.08.2034</t>
  </si>
  <si>
    <t>IN0020240118</t>
  </si>
  <si>
    <t>7.09 GS 05.08.2054</t>
  </si>
  <si>
    <t>IN0020240126</t>
  </si>
  <si>
    <t>6.79 GS 07.10.2034</t>
  </si>
  <si>
    <t>IN0020240134</t>
  </si>
  <si>
    <t>6.92 GS 18.11.2039</t>
  </si>
  <si>
    <t>IN0020240142</t>
  </si>
  <si>
    <t>7.09 GS 25.11.2074</t>
  </si>
  <si>
    <t>IN0020240183</t>
  </si>
  <si>
    <t>6.75 GS 23.12.2029</t>
  </si>
  <si>
    <t>IN0020250018</t>
  </si>
  <si>
    <t>6.90 GS 15.04.2065</t>
  </si>
  <si>
    <t>IN0020250026</t>
  </si>
  <si>
    <t>6.33 GS 05.05.2035</t>
  </si>
  <si>
    <t>IN1520220220</t>
  </si>
  <si>
    <t>7.60 GJ SDL 08.02.2035</t>
  </si>
  <si>
    <t>SDL</t>
  </si>
  <si>
    <t>IN1520220279</t>
  </si>
  <si>
    <t>7.71 GJ SDL 08.03.2034</t>
  </si>
  <si>
    <t>IN1520240145</t>
  </si>
  <si>
    <t>7.22 GJ SDL 15.01.2035</t>
  </si>
  <si>
    <t>IN1520240277</t>
  </si>
  <si>
    <t>7.21 GJ SDL 05.03.2035</t>
  </si>
  <si>
    <t>IN2020180021</t>
  </si>
  <si>
    <t>8.32% Kerala SDL 25-April-2030</t>
  </si>
  <si>
    <t>IN2220200264</t>
  </si>
  <si>
    <t>6.63% MAHARASHTRA SDL 14-OCT-2030</t>
  </si>
  <si>
    <t>IN2220210206</t>
  </si>
  <si>
    <t>7.10 MH SDL 04.08.2036</t>
  </si>
  <si>
    <t>IN2220230162</t>
  </si>
  <si>
    <t>7.70 MH SDL 15.11.2034</t>
  </si>
  <si>
    <t>IN2220230220</t>
  </si>
  <si>
    <t>7.49 MH SDL 07.02.2036</t>
  </si>
  <si>
    <t>IN2220230246</t>
  </si>
  <si>
    <t>7.47 MH SDL 21.02.2036</t>
  </si>
  <si>
    <t>IN2220240104</t>
  </si>
  <si>
    <t>7.22 MH SDL 07.08.2034</t>
  </si>
  <si>
    <t>IN2220240187</t>
  </si>
  <si>
    <t>7.20 MH SDL 28.08.2034</t>
  </si>
  <si>
    <t>IN2220240401</t>
  </si>
  <si>
    <t>7.12 MH SDL 05.02.2036</t>
  </si>
  <si>
    <t>IN3320230359</t>
  </si>
  <si>
    <t>7.48 UP SDL 22.03.2044</t>
  </si>
  <si>
    <t>IN3720200069</t>
  </si>
  <si>
    <t>7.28 JH SDL 10.03.2036</t>
  </si>
  <si>
    <t>IN4520180204</t>
  </si>
  <si>
    <t>8.38% Telangana SDL 2049</t>
  </si>
  <si>
    <t>INE103D08039</t>
  </si>
  <si>
    <t>7.72 BSNL 22-12-2032</t>
  </si>
  <si>
    <t>NCD</t>
  </si>
  <si>
    <t>CRISIL AAA(CE)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</si>
  <si>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</si>
  <si>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</si>
  <si>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</si>
  <si>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</si>
  <si>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</si>
  <si>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</si>
  <si>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</si>
  <si>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</si>
  <si>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</si>
  <si>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</si>
  <si>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</si>
  <si>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</si>
  <si>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</si>
  <si>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</si>
  <si>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</si>
  <si>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</si>
  <si>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</si>
  <si>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</si>
  <si>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</si>
  <si>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</si>
  <si>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</si>
  <si>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</si>
  <si>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</si>
  <si>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</si>
  <si>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</si>
  <si>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</si>
  <si>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 xml:space="preserve">Total 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</si>
  <si>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</si>
  <si>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</si>
  <si>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</si>
  <si>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</si>
  <si>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</si>
  <si>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</si>
  <si>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</si>
  <si>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</si>
  <si>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</si>
  <si>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AA+ / Equivalent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</si>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</sst>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/>
    <xf numFmtId="164" fontId="0" fillId="0" borderId="0" xfId="3" applyFont="1"/>
    <xf numFmtId="9" fontId="2" fillId="0" borderId="0" xfId="1" applyFont="1"/>
    <xf numFmtId="0" fontId="5" fillId="0" borderId="0" xfId="2" applyFont="1"/>
    <xf numFmtId="0" fontId="5" fillId="0" borderId="0" xfId="2" applyFont="1" applyAlignment="1">
      <alignment horizontal="left"/>
    </xf>
    <xf numFmtId="0" fontId="8" fillId="0" borderId="1" xfId="0" applyFont="1" applyBorder="1"/>
    <xf numFmtId="9" fontId="1" fillId="0" borderId="0" xfId="1" applyFont="1"/>
    <xf numFmtId="14" fontId="5" fillId="0" borderId="0" xfId="2" applyNumberFormat="1" applyFont="1"/>
    <xf numFmtId="0" fontId="5" fillId="2" borderId="2" xfId="2" applyFont="1" applyFill="1" applyBorder="1"/>
    <xf numFmtId="0" fontId="5" fillId="2" borderId="3" xfId="2" applyFont="1" applyFill="1" applyBorder="1"/>
    <xf numFmtId="164" fontId="5" fillId="2" borderId="3" xfId="3" applyFont="1" applyFill="1" applyBorder="1"/>
    <xf numFmtId="9" fontId="5" fillId="2" borderId="3" xfId="1" applyFont="1" applyFill="1" applyBorder="1"/>
    <xf numFmtId="0" fontId="5" fillId="2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9" fillId="0" borderId="7" xfId="0" applyFont="1" applyBorder="1"/>
    <xf numFmtId="0" fontId="4" fillId="0" borderId="5" xfId="2" applyFont="1" applyBorder="1"/>
    <xf numFmtId="43" fontId="0" fillId="0" borderId="5" xfId="1" applyNumberFormat="1" applyFont="1" applyFill="1" applyBorder="1"/>
    <xf numFmtId="9" fontId="1" fillId="0" borderId="5" xfId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0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2" borderId="5" xfId="2" applyFont="1" applyFill="1" applyBorder="1"/>
    <xf numFmtId="9" fontId="3" fillId="2" borderId="5" xfId="1" applyFont="1" applyFill="1" applyBorder="1"/>
    <xf numFmtId="0" fontId="9" fillId="0" borderId="8" xfId="0" applyFont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3" borderId="5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0" fillId="0" borderId="5" xfId="1" applyFont="1" applyBorder="1" applyAlignment="1">
      <alignment vertical="top"/>
    </xf>
    <xf numFmtId="0" fontId="6" fillId="0" borderId="0" xfId="2" applyFont="1"/>
    <xf numFmtId="164" fontId="11" fillId="0" borderId="0" xfId="3" applyFont="1" applyFill="1" applyBorder="1"/>
    <xf numFmtId="165" fontId="11" fillId="0" borderId="0" xfId="3" applyNumberFormat="1" applyFont="1" applyFill="1" applyBorder="1" applyAlignment="1">
      <alignment vertical="top"/>
    </xf>
    <xf numFmtId="9" fontId="11" fillId="0" borderId="0" xfId="1" applyFont="1" applyFill="1" applyBorder="1" applyAlignment="1">
      <alignment vertical="center"/>
    </xf>
    <xf numFmtId="9" fontId="6" fillId="0" borderId="0" xfId="1" applyFont="1" applyFill="1" applyBorder="1"/>
    <xf numFmtId="0" fontId="11" fillId="0" borderId="0" xfId="2" applyFont="1"/>
    <xf numFmtId="10" fontId="6" fillId="0" borderId="0" xfId="1" applyNumberFormat="1" applyFont="1" applyFill="1" applyBorder="1"/>
  </cellXfs>
  <cellStyles count="6">
    <cellStyle name="Comma 2 7" xfId="3" xr:uid="{88F30FCC-2EEF-40E8-A6B1-588A9DC6B414}"/>
    <cellStyle name="Comma 3" xfId="4" xr:uid="{21DABC6B-17FE-4845-8822-FED10C543737}"/>
    <cellStyle name="Normal" xfId="0" builtinId="0"/>
    <cellStyle name="Normal 2 7" xfId="2" xr:uid="{D704155B-D2E5-4316-9CB3-1613CA913293}"/>
    <cellStyle name="Percent" xfId="1" builtinId="5"/>
    <cellStyle name="Percent 2 6" xfId="5" xr:uid="{C3BEE20D-5CB5-4837-A943-6EB1E5DFAADC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4.%20July%202025\11.%20Website%20upload%20Portfolio%20report\Portfolio_ABSLPM_July_2025.xlsx" TargetMode="External"/><Relationship Id="rId1" Type="http://schemas.openxmlformats.org/officeDocument/2006/relationships/externalLinkPath" Target="file:///Y:\PFRDA%20&amp;%20NPS%20Trust%20Communication%20April%202019%20Onwards\NPS%20Trust\2025-26\Monthly\4.%20July%202025\11.%20Website%20upload%20Portfolio%20report\Portfolio_ABSLPM_July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CD4B6C-EC08-4710-86D0-B9AD4637207E}" name="Table134567685789" displayName="Table134567685789" ref="B6:H80" totalsRowShown="0" headerRowDxfId="11" dataDxfId="10" headerRowBorderDxfId="8" tableBorderDxfId="9" totalsRowBorderDxfId="7">
  <sortState xmlns:xlrd2="http://schemas.microsoft.com/office/spreadsheetml/2017/richdata2" ref="B7:H54">
    <sortCondition descending="1" ref="F6:F54"/>
  </sortState>
  <tableColumns count="7">
    <tableColumn id="1" xr3:uid="{ACFA90B6-5804-42CC-905E-DB596DFE597D}" name="ISIN No." dataDxfId="6"/>
    <tableColumn id="2" xr3:uid="{F4066844-2911-414A-B8B3-095759A67B0D}" name="Name of the Instrument" dataDxfId="5"/>
    <tableColumn id="3" xr3:uid="{75DB4A1B-64B3-4DB4-AE28-F16A745F4659}" name="Industry " dataDxfId="4"/>
    <tableColumn id="4" xr3:uid="{E2683B74-DEB0-4244-9352-06187910C022}" name="Quantity" dataDxfId="3"/>
    <tableColumn id="5" xr3:uid="{9E96AE4F-75DE-441A-8262-A1A958AF3FEF}" name="Market Value" dataDxfId="2"/>
    <tableColumn id="6" xr3:uid="{8055380B-E050-4DBC-BFF7-12704C2051EC}" name="% of Portfolio" dataDxfId="1" dataCellStyle="Percent">
      <calculatedColumnFormula>+F7/$F$93</calculatedColumnFormula>
    </tableColumn>
    <tableColumn id="7" xr3:uid="{98995BF1-5374-41F2-9C84-F2AD4653F8CE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7BB77-AB28-4D78-B47D-5150A9621F3D}">
  <sheetPr>
    <tabColor rgb="FF7030A0"/>
  </sheetPr>
  <dimension ref="A1:H129"/>
  <sheetViews>
    <sheetView showGridLines="0" tabSelected="1" zoomScaleNormal="100" zoomScaleSheetLayoutView="89" workbookViewId="0">
      <selection activeCell="D3" sqref="D3"/>
    </sheetView>
  </sheetViews>
  <sheetFormatPr defaultRowHeight="15" x14ac:dyDescent="0.25"/>
  <cols>
    <col min="1" max="1" width="11.28515625" style="52" customWidth="1"/>
    <col min="2" max="2" width="16.5703125" style="52" customWidth="1"/>
    <col min="3" max="3" width="52.7109375" style="52" customWidth="1"/>
    <col min="4" max="4" width="62" style="52" customWidth="1"/>
    <col min="5" max="5" width="19.42578125" style="53" customWidth="1"/>
    <col min="6" max="6" width="29.5703125" style="52" customWidth="1"/>
    <col min="7" max="7" width="20.5703125" style="56" customWidth="1"/>
    <col min="8" max="8" width="20.7109375" style="52" bestFit="1" customWidth="1"/>
    <col min="9" max="9" width="12" style="52" bestFit="1" customWidth="1"/>
    <col min="10" max="11" width="9.140625" style="52"/>
    <col min="12" max="12" width="16.140625" style="52" bestFit="1" customWidth="1"/>
    <col min="13" max="13" width="14" style="52" bestFit="1" customWidth="1"/>
    <col min="14" max="14" width="9.140625" style="52"/>
    <col min="15" max="15" width="10" style="52" bestFit="1" customWidth="1"/>
    <col min="16" max="16384" width="9.140625" style="52"/>
  </cols>
  <sheetData>
    <row r="1" spans="1:8" s="1" customFormat="1" x14ac:dyDescent="0.25">
      <c r="E1" s="2"/>
      <c r="G1" s="3"/>
    </row>
    <row r="2" spans="1:8" s="1" customFormat="1" x14ac:dyDescent="0.25">
      <c r="B2" s="4" t="s">
        <v>0</v>
      </c>
      <c r="D2" s="5" t="s">
        <v>1</v>
      </c>
      <c r="E2" s="2"/>
      <c r="G2" s="3"/>
    </row>
    <row r="3" spans="1:8" s="1" customFormat="1" x14ac:dyDescent="0.25">
      <c r="A3" s="6"/>
      <c r="B3" s="4" t="s">
        <v>2</v>
      </c>
      <c r="D3" s="4" t="s">
        <v>3</v>
      </c>
      <c r="E3" s="2"/>
      <c r="G3" s="7"/>
    </row>
    <row r="4" spans="1:8" s="1" customFormat="1" x14ac:dyDescent="0.25">
      <c r="B4" s="4" t="s">
        <v>4</v>
      </c>
      <c r="D4" s="8" t="s">
        <v>5</v>
      </c>
      <c r="E4" s="2"/>
      <c r="G4" s="7"/>
    </row>
    <row r="5" spans="1:8" s="1" customFormat="1" x14ac:dyDescent="0.25">
      <c r="E5" s="2"/>
      <c r="G5" s="7"/>
    </row>
    <row r="6" spans="1:8" s="1" customFormat="1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s="1" customFormat="1" x14ac:dyDescent="0.25">
      <c r="A7" s="14"/>
      <c r="B7" s="15" t="s">
        <v>13</v>
      </c>
      <c r="C7" s="16" t="s">
        <v>14</v>
      </c>
      <c r="D7" s="16" t="s">
        <v>15</v>
      </c>
      <c r="E7" s="17">
        <v>2500000</v>
      </c>
      <c r="F7" s="17">
        <v>190120000</v>
      </c>
      <c r="G7" s="18">
        <f t="shared" ref="G7:G70" si="0">+F7/$F$93</f>
        <v>9.7991820756626758E-3</v>
      </c>
      <c r="H7" s="19"/>
    </row>
    <row r="8" spans="1:8" s="1" customFormat="1" x14ac:dyDescent="0.25">
      <c r="A8" s="14"/>
      <c r="B8" s="15" t="s">
        <v>16</v>
      </c>
      <c r="C8" s="16" t="s">
        <v>17</v>
      </c>
      <c r="D8" s="16" t="s">
        <v>15</v>
      </c>
      <c r="E8" s="17">
        <v>500000</v>
      </c>
      <c r="F8" s="17">
        <v>37887650</v>
      </c>
      <c r="G8" s="18">
        <f t="shared" si="0"/>
        <v>1.9528086512149219E-3</v>
      </c>
      <c r="H8" s="19"/>
    </row>
    <row r="9" spans="1:8" s="1" customFormat="1" x14ac:dyDescent="0.25">
      <c r="A9" s="14"/>
      <c r="B9" s="15" t="s">
        <v>18</v>
      </c>
      <c r="C9" s="16" t="s">
        <v>19</v>
      </c>
      <c r="D9" s="16" t="s">
        <v>15</v>
      </c>
      <c r="E9" s="17">
        <v>2500000</v>
      </c>
      <c r="F9" s="17">
        <v>69156000</v>
      </c>
      <c r="G9" s="18">
        <f t="shared" si="0"/>
        <v>3.5644447487088574E-3</v>
      </c>
      <c r="H9" s="19"/>
    </row>
    <row r="10" spans="1:8" s="1" customFormat="1" x14ac:dyDescent="0.25">
      <c r="A10" s="14"/>
      <c r="B10" s="15" t="s">
        <v>20</v>
      </c>
      <c r="C10" s="16" t="s">
        <v>21</v>
      </c>
      <c r="D10" s="16" t="s">
        <v>15</v>
      </c>
      <c r="E10" s="17">
        <v>5000000</v>
      </c>
      <c r="F10" s="17">
        <v>26351000</v>
      </c>
      <c r="G10" s="18">
        <f t="shared" si="0"/>
        <v>1.3581856031758214E-3</v>
      </c>
      <c r="H10" s="19"/>
    </row>
    <row r="11" spans="1:8" s="1" customFormat="1" x14ac:dyDescent="0.25">
      <c r="A11" s="14"/>
      <c r="B11" s="15" t="s">
        <v>22</v>
      </c>
      <c r="C11" s="16" t="s">
        <v>23</v>
      </c>
      <c r="D11" s="16" t="s">
        <v>15</v>
      </c>
      <c r="E11" s="17">
        <v>2250000</v>
      </c>
      <c r="F11" s="17">
        <v>176060700</v>
      </c>
      <c r="G11" s="18">
        <f t="shared" si="0"/>
        <v>9.0745363752820513E-3</v>
      </c>
      <c r="H11" s="19"/>
    </row>
    <row r="12" spans="1:8" s="1" customFormat="1" x14ac:dyDescent="0.25">
      <c r="A12" s="14"/>
      <c r="B12" s="15" t="s">
        <v>24</v>
      </c>
      <c r="C12" s="16" t="s">
        <v>25</v>
      </c>
      <c r="D12" s="16" t="s">
        <v>15</v>
      </c>
      <c r="E12" s="17">
        <v>26000</v>
      </c>
      <c r="F12" s="17">
        <v>1906434.4</v>
      </c>
      <c r="G12" s="18">
        <f t="shared" si="0"/>
        <v>9.8261612670454056E-5</v>
      </c>
      <c r="H12" s="19"/>
    </row>
    <row r="13" spans="1:8" s="1" customFormat="1" x14ac:dyDescent="0.25">
      <c r="A13" s="14"/>
      <c r="B13" s="15" t="s">
        <v>26</v>
      </c>
      <c r="C13" s="16" t="s">
        <v>27</v>
      </c>
      <c r="D13" s="16" t="s">
        <v>15</v>
      </c>
      <c r="E13" s="17">
        <v>2500000</v>
      </c>
      <c r="F13" s="17">
        <v>71793750</v>
      </c>
      <c r="G13" s="18">
        <f t="shared" si="0"/>
        <v>3.7003998955638922E-3</v>
      </c>
      <c r="H13" s="19"/>
    </row>
    <row r="14" spans="1:8" s="1" customFormat="1" x14ac:dyDescent="0.25">
      <c r="A14" s="14"/>
      <c r="B14" s="15" t="s">
        <v>28</v>
      </c>
      <c r="C14" s="16" t="s">
        <v>29</v>
      </c>
      <c r="D14" s="16" t="s">
        <v>15</v>
      </c>
      <c r="E14" s="17">
        <v>2500000</v>
      </c>
      <c r="F14" s="17">
        <v>66515000</v>
      </c>
      <c r="G14" s="18">
        <f t="shared" si="0"/>
        <v>3.4283220900626073E-3</v>
      </c>
      <c r="H14" s="19"/>
    </row>
    <row r="15" spans="1:8" s="1" customFormat="1" x14ac:dyDescent="0.25">
      <c r="A15" s="14"/>
      <c r="B15" s="15" t="s">
        <v>30</v>
      </c>
      <c r="C15" s="16" t="s">
        <v>31</v>
      </c>
      <c r="D15" s="16" t="s">
        <v>15</v>
      </c>
      <c r="E15" s="17">
        <v>8500000</v>
      </c>
      <c r="F15" s="17">
        <v>72574700</v>
      </c>
      <c r="G15" s="18">
        <f t="shared" si="0"/>
        <v>3.740651690440753E-3</v>
      </c>
      <c r="H15" s="19"/>
    </row>
    <row r="16" spans="1:8" s="1" customFormat="1" x14ac:dyDescent="0.25">
      <c r="A16" s="14"/>
      <c r="B16" s="15" t="s">
        <v>32</v>
      </c>
      <c r="C16" s="16" t="s">
        <v>33</v>
      </c>
      <c r="D16" s="16" t="s">
        <v>15</v>
      </c>
      <c r="E16" s="17">
        <v>1500000</v>
      </c>
      <c r="F16" s="17">
        <v>82570650</v>
      </c>
      <c r="G16" s="18">
        <f t="shared" si="0"/>
        <v>4.2558638410257537E-3</v>
      </c>
      <c r="H16" s="19"/>
    </row>
    <row r="17" spans="1:8" s="1" customFormat="1" x14ac:dyDescent="0.25">
      <c r="A17" s="14"/>
      <c r="B17" s="15" t="s">
        <v>34</v>
      </c>
      <c r="C17" s="16" t="s">
        <v>35</v>
      </c>
      <c r="D17" s="16" t="s">
        <v>15</v>
      </c>
      <c r="E17" s="17">
        <v>2100000</v>
      </c>
      <c r="F17" s="17">
        <v>59547810</v>
      </c>
      <c r="G17" s="18">
        <f t="shared" si="0"/>
        <v>3.0692185587890101E-3</v>
      </c>
      <c r="H17" s="19"/>
    </row>
    <row r="18" spans="1:8" s="1" customFormat="1" x14ac:dyDescent="0.25">
      <c r="A18" s="14"/>
      <c r="B18" s="15" t="s">
        <v>36</v>
      </c>
      <c r="C18" s="16" t="s">
        <v>37</v>
      </c>
      <c r="D18" s="16" t="s">
        <v>15</v>
      </c>
      <c r="E18" s="17">
        <v>600000</v>
      </c>
      <c r="F18" s="17">
        <v>64237320</v>
      </c>
      <c r="G18" s="18">
        <f t="shared" si="0"/>
        <v>3.3109257034115692E-3</v>
      </c>
      <c r="H18" s="19"/>
    </row>
    <row r="19" spans="1:8" s="1" customFormat="1" x14ac:dyDescent="0.25">
      <c r="A19" s="14"/>
      <c r="B19" s="15" t="s">
        <v>38</v>
      </c>
      <c r="C19" s="16" t="s">
        <v>39</v>
      </c>
      <c r="D19" s="16" t="s">
        <v>15</v>
      </c>
      <c r="E19" s="17">
        <v>520500</v>
      </c>
      <c r="F19" s="17">
        <v>57451176.450000003</v>
      </c>
      <c r="G19" s="18">
        <f t="shared" si="0"/>
        <v>2.9611536844865016E-3</v>
      </c>
      <c r="H19" s="19"/>
    </row>
    <row r="20" spans="1:8" s="1" customFormat="1" x14ac:dyDescent="0.25">
      <c r="A20" s="14"/>
      <c r="B20" s="15" t="s">
        <v>40</v>
      </c>
      <c r="C20" s="16" t="s">
        <v>41</v>
      </c>
      <c r="D20" s="16" t="s">
        <v>15</v>
      </c>
      <c r="E20" s="17">
        <v>332800</v>
      </c>
      <c r="F20" s="17">
        <v>36986027.520000003</v>
      </c>
      <c r="G20" s="18">
        <f t="shared" si="0"/>
        <v>1.9063371445610692E-3</v>
      </c>
      <c r="H20" s="19"/>
    </row>
    <row r="21" spans="1:8" s="1" customFormat="1" x14ac:dyDescent="0.25">
      <c r="A21" s="14"/>
      <c r="B21" s="15" t="s">
        <v>42</v>
      </c>
      <c r="C21" s="16" t="s">
        <v>43</v>
      </c>
      <c r="D21" s="16" t="s">
        <v>15</v>
      </c>
      <c r="E21" s="17">
        <v>200000</v>
      </c>
      <c r="F21" s="17">
        <v>23131680</v>
      </c>
      <c r="G21" s="18">
        <f t="shared" si="0"/>
        <v>1.1922551232693289E-3</v>
      </c>
      <c r="H21" s="19"/>
    </row>
    <row r="22" spans="1:8" s="1" customFormat="1" x14ac:dyDescent="0.25">
      <c r="A22" s="14"/>
      <c r="B22" s="15" t="s">
        <v>44</v>
      </c>
      <c r="C22" s="16" t="s">
        <v>45</v>
      </c>
      <c r="D22" s="16" t="s">
        <v>15</v>
      </c>
      <c r="E22" s="17">
        <v>500000</v>
      </c>
      <c r="F22" s="17">
        <v>57228250</v>
      </c>
      <c r="G22" s="18">
        <f t="shared" si="0"/>
        <v>2.9496635894253236E-3</v>
      </c>
      <c r="H22" s="19"/>
    </row>
    <row r="23" spans="1:8" s="1" customFormat="1" x14ac:dyDescent="0.25">
      <c r="A23" s="14"/>
      <c r="B23" s="15" t="s">
        <v>46</v>
      </c>
      <c r="C23" s="16" t="s">
        <v>47</v>
      </c>
      <c r="D23" s="16" t="s">
        <v>15</v>
      </c>
      <c r="E23" s="17">
        <v>60600</v>
      </c>
      <c r="F23" s="17">
        <v>6596891.7599999998</v>
      </c>
      <c r="G23" s="18">
        <f t="shared" si="0"/>
        <v>3.4001758620702083E-4</v>
      </c>
      <c r="H23" s="19"/>
    </row>
    <row r="24" spans="1:8" s="1" customFormat="1" x14ac:dyDescent="0.25">
      <c r="A24" s="14"/>
      <c r="B24" s="15" t="s">
        <v>48</v>
      </c>
      <c r="C24" s="16" t="s">
        <v>49</v>
      </c>
      <c r="D24" s="16" t="s">
        <v>15</v>
      </c>
      <c r="E24" s="17">
        <v>163000</v>
      </c>
      <c r="F24" s="17">
        <v>17618099.5</v>
      </c>
      <c r="G24" s="18">
        <f t="shared" si="0"/>
        <v>9.0807366309510597E-4</v>
      </c>
      <c r="H24" s="19"/>
    </row>
    <row r="25" spans="1:8" s="1" customFormat="1" x14ac:dyDescent="0.25">
      <c r="A25" s="14"/>
      <c r="B25" s="15" t="s">
        <v>50</v>
      </c>
      <c r="C25" s="16" t="s">
        <v>51</v>
      </c>
      <c r="D25" s="16" t="s">
        <v>15</v>
      </c>
      <c r="E25" s="17">
        <v>50000</v>
      </c>
      <c r="F25" s="17">
        <v>5314815</v>
      </c>
      <c r="G25" s="18">
        <f t="shared" si="0"/>
        <v>2.73936670962882E-4</v>
      </c>
      <c r="H25" s="19"/>
    </row>
    <row r="26" spans="1:8" s="1" customFormat="1" x14ac:dyDescent="0.25">
      <c r="A26" s="14"/>
      <c r="B26" s="15" t="s">
        <v>52</v>
      </c>
      <c r="C26" s="16" t="s">
        <v>53</v>
      </c>
      <c r="D26" s="16" t="s">
        <v>15</v>
      </c>
      <c r="E26" s="17">
        <v>500000</v>
      </c>
      <c r="F26" s="17">
        <v>47776750</v>
      </c>
      <c r="G26" s="18">
        <f t="shared" si="0"/>
        <v>2.4625135295256507E-3</v>
      </c>
      <c r="H26" s="19"/>
    </row>
    <row r="27" spans="1:8" s="1" customFormat="1" x14ac:dyDescent="0.25">
      <c r="A27" s="14"/>
      <c r="B27" s="15" t="s">
        <v>54</v>
      </c>
      <c r="C27" s="16" t="s">
        <v>55</v>
      </c>
      <c r="D27" s="16" t="s">
        <v>15</v>
      </c>
      <c r="E27" s="17">
        <v>620000</v>
      </c>
      <c r="F27" s="17">
        <v>63754600</v>
      </c>
      <c r="G27" s="18">
        <f t="shared" si="0"/>
        <v>3.2860453059175448E-3</v>
      </c>
      <c r="H27" s="19"/>
    </row>
    <row r="28" spans="1:8" s="1" customFormat="1" x14ac:dyDescent="0.25">
      <c r="A28" s="14"/>
      <c r="B28" s="15" t="s">
        <v>56</v>
      </c>
      <c r="C28" s="16" t="s">
        <v>57</v>
      </c>
      <c r="D28" s="16" t="s">
        <v>15</v>
      </c>
      <c r="E28" s="17">
        <v>36700</v>
      </c>
      <c r="F28" s="17">
        <v>3752409.85</v>
      </c>
      <c r="G28" s="18">
        <f t="shared" si="0"/>
        <v>1.9340704472259662E-4</v>
      </c>
      <c r="H28" s="19"/>
    </row>
    <row r="29" spans="1:8" s="1" customFormat="1" x14ac:dyDescent="0.25">
      <c r="A29" s="14"/>
      <c r="B29" s="15" t="s">
        <v>58</v>
      </c>
      <c r="C29" s="16" t="s">
        <v>59</v>
      </c>
      <c r="D29" s="16" t="s">
        <v>15</v>
      </c>
      <c r="E29" s="17">
        <v>28300</v>
      </c>
      <c r="F29" s="17">
        <v>3073900.72</v>
      </c>
      <c r="G29" s="18">
        <f t="shared" si="0"/>
        <v>1.5843526634646852E-4</v>
      </c>
      <c r="H29" s="19"/>
    </row>
    <row r="30" spans="1:8" s="1" customFormat="1" x14ac:dyDescent="0.25">
      <c r="A30" s="14"/>
      <c r="B30" s="15" t="s">
        <v>60</v>
      </c>
      <c r="C30" s="16" t="s">
        <v>61</v>
      </c>
      <c r="D30" s="16" t="s">
        <v>15</v>
      </c>
      <c r="E30" s="17">
        <v>230000</v>
      </c>
      <c r="F30" s="17">
        <v>25015858</v>
      </c>
      <c r="G30" s="18">
        <f t="shared" si="0"/>
        <v>1.2893695945767028E-3</v>
      </c>
      <c r="H30" s="19"/>
    </row>
    <row r="31" spans="1:8" s="1" customFormat="1" x14ac:dyDescent="0.25">
      <c r="A31" s="14"/>
      <c r="B31" s="15" t="s">
        <v>62</v>
      </c>
      <c r="C31" s="16" t="s">
        <v>63</v>
      </c>
      <c r="D31" s="16" t="s">
        <v>15</v>
      </c>
      <c r="E31" s="17">
        <v>170000</v>
      </c>
      <c r="F31" s="17">
        <v>18649170</v>
      </c>
      <c r="G31" s="18">
        <f t="shared" si="0"/>
        <v>9.6121719119496155E-4</v>
      </c>
      <c r="H31" s="19"/>
    </row>
    <row r="32" spans="1:8" s="1" customFormat="1" x14ac:dyDescent="0.25">
      <c r="A32" s="14"/>
      <c r="B32" s="15" t="s">
        <v>64</v>
      </c>
      <c r="C32" s="16" t="s">
        <v>65</v>
      </c>
      <c r="D32" s="16" t="s">
        <v>15</v>
      </c>
      <c r="E32" s="17">
        <v>1000000</v>
      </c>
      <c r="F32" s="17">
        <v>106886600</v>
      </c>
      <c r="G32" s="18">
        <f t="shared" si="0"/>
        <v>5.5091587147513468E-3</v>
      </c>
      <c r="H32" s="19"/>
    </row>
    <row r="33" spans="1:8" s="1" customFormat="1" x14ac:dyDescent="0.25">
      <c r="A33" s="14"/>
      <c r="B33" s="15" t="s">
        <v>66</v>
      </c>
      <c r="C33" s="16" t="s">
        <v>67</v>
      </c>
      <c r="D33" s="16" t="s">
        <v>15</v>
      </c>
      <c r="E33" s="17">
        <v>500000</v>
      </c>
      <c r="F33" s="17">
        <v>51000250</v>
      </c>
      <c r="G33" s="18">
        <f t="shared" si="0"/>
        <v>2.6286594553666912E-3</v>
      </c>
      <c r="H33" s="19"/>
    </row>
    <row r="34" spans="1:8" s="1" customFormat="1" x14ac:dyDescent="0.25">
      <c r="A34" s="14"/>
      <c r="B34" s="15" t="s">
        <v>68</v>
      </c>
      <c r="C34" s="16" t="s">
        <v>69</v>
      </c>
      <c r="D34" s="16" t="s">
        <v>15</v>
      </c>
      <c r="E34" s="17">
        <v>170000</v>
      </c>
      <c r="F34" s="17">
        <v>16772234</v>
      </c>
      <c r="G34" s="18">
        <f t="shared" si="0"/>
        <v>8.6447598770050544E-4</v>
      </c>
      <c r="H34" s="19"/>
    </row>
    <row r="35" spans="1:8" s="1" customFormat="1" x14ac:dyDescent="0.25">
      <c r="A35" s="14"/>
      <c r="B35" s="15" t="s">
        <v>70</v>
      </c>
      <c r="C35" s="16" t="s">
        <v>71</v>
      </c>
      <c r="D35" s="16" t="s">
        <v>15</v>
      </c>
      <c r="E35" s="17">
        <v>500000</v>
      </c>
      <c r="F35" s="17">
        <v>47924850</v>
      </c>
      <c r="G35" s="18">
        <f t="shared" si="0"/>
        <v>2.47014691299612E-3</v>
      </c>
      <c r="H35" s="19"/>
    </row>
    <row r="36" spans="1:8" s="1" customFormat="1" x14ac:dyDescent="0.25">
      <c r="A36" s="14"/>
      <c r="B36" s="15" t="s">
        <v>72</v>
      </c>
      <c r="C36" s="16" t="s">
        <v>73</v>
      </c>
      <c r="D36" s="16" t="s">
        <v>15</v>
      </c>
      <c r="E36" s="17">
        <v>425400</v>
      </c>
      <c r="F36" s="17">
        <v>41770111.079999998</v>
      </c>
      <c r="G36" s="18">
        <f t="shared" si="0"/>
        <v>2.1529188080873915E-3</v>
      </c>
      <c r="H36" s="19"/>
    </row>
    <row r="37" spans="1:8" s="1" customFormat="1" x14ac:dyDescent="0.25">
      <c r="A37" s="14"/>
      <c r="B37" s="15" t="s">
        <v>74</v>
      </c>
      <c r="C37" s="16" t="s">
        <v>75</v>
      </c>
      <c r="D37" s="16" t="s">
        <v>15</v>
      </c>
      <c r="E37" s="17">
        <v>500000</v>
      </c>
      <c r="F37" s="17">
        <v>47755100</v>
      </c>
      <c r="G37" s="18">
        <f t="shared" si="0"/>
        <v>2.461397643285707E-3</v>
      </c>
      <c r="H37" s="19"/>
    </row>
    <row r="38" spans="1:8" s="1" customFormat="1" x14ac:dyDescent="0.25">
      <c r="A38" s="14"/>
      <c r="B38" s="15" t="s">
        <v>76</v>
      </c>
      <c r="C38" s="16" t="s">
        <v>77</v>
      </c>
      <c r="D38" s="16" t="s">
        <v>15</v>
      </c>
      <c r="E38" s="17">
        <v>420000</v>
      </c>
      <c r="F38" s="17">
        <v>41991894</v>
      </c>
      <c r="G38" s="18">
        <f t="shared" si="0"/>
        <v>2.1643499632228438E-3</v>
      </c>
      <c r="H38" s="19"/>
    </row>
    <row r="39" spans="1:8" s="1" customFormat="1" x14ac:dyDescent="0.25">
      <c r="A39" s="14"/>
      <c r="B39" s="15" t="s">
        <v>78</v>
      </c>
      <c r="C39" s="16" t="s">
        <v>79</v>
      </c>
      <c r="D39" s="16" t="s">
        <v>15</v>
      </c>
      <c r="E39" s="17">
        <v>596400</v>
      </c>
      <c r="F39" s="17">
        <v>58414278.719999999</v>
      </c>
      <c r="G39" s="18">
        <f t="shared" si="0"/>
        <v>3.0107939879854178E-3</v>
      </c>
      <c r="H39" s="19"/>
    </row>
    <row r="40" spans="1:8" s="1" customFormat="1" x14ac:dyDescent="0.25">
      <c r="A40" s="14"/>
      <c r="B40" s="15" t="s">
        <v>80</v>
      </c>
      <c r="C40" s="16" t="s">
        <v>81</v>
      </c>
      <c r="D40" s="16" t="s">
        <v>15</v>
      </c>
      <c r="E40" s="17">
        <v>1500000</v>
      </c>
      <c r="F40" s="17">
        <v>152212650</v>
      </c>
      <c r="G40" s="18">
        <f t="shared" si="0"/>
        <v>7.8453580452825383E-3</v>
      </c>
      <c r="H40" s="19"/>
    </row>
    <row r="41" spans="1:8" s="1" customFormat="1" x14ac:dyDescent="0.25">
      <c r="A41" s="14"/>
      <c r="B41" s="15" t="s">
        <v>82</v>
      </c>
      <c r="C41" s="16" t="s">
        <v>83</v>
      </c>
      <c r="D41" s="16" t="s">
        <v>15</v>
      </c>
      <c r="E41" s="17">
        <v>350000</v>
      </c>
      <c r="F41" s="17">
        <v>36271515</v>
      </c>
      <c r="G41" s="18">
        <f t="shared" si="0"/>
        <v>1.8695096762314848E-3</v>
      </c>
      <c r="H41" s="19"/>
    </row>
    <row r="42" spans="1:8" s="1" customFormat="1" x14ac:dyDescent="0.25">
      <c r="A42" s="14"/>
      <c r="B42" s="15" t="s">
        <v>84</v>
      </c>
      <c r="C42" s="16" t="s">
        <v>85</v>
      </c>
      <c r="D42" s="16" t="s">
        <v>15</v>
      </c>
      <c r="E42" s="17">
        <v>1000000</v>
      </c>
      <c r="F42" s="17">
        <v>106311900</v>
      </c>
      <c r="G42" s="18">
        <f t="shared" si="0"/>
        <v>5.4795374758554744E-3</v>
      </c>
      <c r="H42" s="19"/>
    </row>
    <row r="43" spans="1:8" s="1" customFormat="1" x14ac:dyDescent="0.25">
      <c r="A43" s="14"/>
      <c r="B43" s="15" t="s">
        <v>86</v>
      </c>
      <c r="C43" s="16" t="s">
        <v>87</v>
      </c>
      <c r="D43" s="16" t="s">
        <v>15</v>
      </c>
      <c r="E43" s="17">
        <v>1500000</v>
      </c>
      <c r="F43" s="17">
        <v>157395000</v>
      </c>
      <c r="G43" s="18">
        <f t="shared" si="0"/>
        <v>8.1124671933459225E-3</v>
      </c>
      <c r="H43" s="19"/>
    </row>
    <row r="44" spans="1:8" s="1" customFormat="1" x14ac:dyDescent="0.25">
      <c r="A44" s="14"/>
      <c r="B44" s="15" t="s">
        <v>88</v>
      </c>
      <c r="C44" s="16" t="s">
        <v>89</v>
      </c>
      <c r="D44" s="16" t="s">
        <v>15</v>
      </c>
      <c r="E44" s="17">
        <v>7145000</v>
      </c>
      <c r="F44" s="17">
        <v>727007322.5</v>
      </c>
      <c r="G44" s="18">
        <f t="shared" si="0"/>
        <v>3.7471476559633461E-2</v>
      </c>
      <c r="H44" s="19"/>
    </row>
    <row r="45" spans="1:8" s="1" customFormat="1" x14ac:dyDescent="0.25">
      <c r="A45" s="14"/>
      <c r="B45" s="15" t="s">
        <v>90</v>
      </c>
      <c r="C45" s="16" t="s">
        <v>91</v>
      </c>
      <c r="D45" s="16" t="s">
        <v>15</v>
      </c>
      <c r="E45" s="17">
        <v>6660000</v>
      </c>
      <c r="F45" s="17">
        <v>686679966</v>
      </c>
      <c r="G45" s="18">
        <f t="shared" si="0"/>
        <v>3.5392920337386155E-2</v>
      </c>
      <c r="H45" s="19"/>
    </row>
    <row r="46" spans="1:8" s="1" customFormat="1" x14ac:dyDescent="0.25">
      <c r="A46" s="14"/>
      <c r="B46" s="15" t="s">
        <v>92</v>
      </c>
      <c r="C46" s="16" t="s">
        <v>93</v>
      </c>
      <c r="D46" s="16" t="s">
        <v>15</v>
      </c>
      <c r="E46" s="17">
        <v>1000000</v>
      </c>
      <c r="F46" s="17">
        <v>104400200</v>
      </c>
      <c r="G46" s="18">
        <f t="shared" si="0"/>
        <v>5.3810044631579972E-3</v>
      </c>
      <c r="H46" s="19"/>
    </row>
    <row r="47" spans="1:8" s="1" customFormat="1" x14ac:dyDescent="0.25">
      <c r="A47" s="14"/>
      <c r="B47" s="15" t="s">
        <v>94</v>
      </c>
      <c r="C47" s="16" t="s">
        <v>95</v>
      </c>
      <c r="D47" s="16" t="s">
        <v>15</v>
      </c>
      <c r="E47" s="17">
        <v>3491000</v>
      </c>
      <c r="F47" s="17">
        <v>364282359</v>
      </c>
      <c r="G47" s="18">
        <f t="shared" si="0"/>
        <v>1.8775873989022279E-2</v>
      </c>
      <c r="H47" s="19"/>
    </row>
    <row r="48" spans="1:8" s="1" customFormat="1" x14ac:dyDescent="0.25">
      <c r="A48" s="14"/>
      <c r="B48" s="15" t="s">
        <v>96</v>
      </c>
      <c r="C48" s="16" t="s">
        <v>97</v>
      </c>
      <c r="D48" s="16" t="s">
        <v>15</v>
      </c>
      <c r="E48" s="17">
        <v>500000</v>
      </c>
      <c r="F48" s="17">
        <v>52687550</v>
      </c>
      <c r="G48" s="18">
        <f t="shared" si="0"/>
        <v>2.7156264231568534E-3</v>
      </c>
      <c r="H48" s="19"/>
    </row>
    <row r="49" spans="1:8" s="1" customFormat="1" x14ac:dyDescent="0.25">
      <c r="A49" s="14"/>
      <c r="B49" s="15" t="s">
        <v>98</v>
      </c>
      <c r="C49" s="16" t="s">
        <v>99</v>
      </c>
      <c r="D49" s="16" t="s">
        <v>15</v>
      </c>
      <c r="E49" s="17">
        <v>1500000</v>
      </c>
      <c r="F49" s="17">
        <v>156337800</v>
      </c>
      <c r="G49" s="18">
        <f t="shared" si="0"/>
        <v>8.0579768962157385E-3</v>
      </c>
      <c r="H49" s="19"/>
    </row>
    <row r="50" spans="1:8" s="1" customFormat="1" x14ac:dyDescent="0.25">
      <c r="A50" s="14"/>
      <c r="B50" s="15" t="s">
        <v>100</v>
      </c>
      <c r="C50" s="16" t="s">
        <v>101</v>
      </c>
      <c r="D50" s="16" t="s">
        <v>15</v>
      </c>
      <c r="E50" s="17">
        <v>3000000</v>
      </c>
      <c r="F50" s="17">
        <v>314970600</v>
      </c>
      <c r="G50" s="18">
        <f t="shared" si="0"/>
        <v>1.6234242888074471E-2</v>
      </c>
      <c r="H50" s="19"/>
    </row>
    <row r="51" spans="1:8" s="1" customFormat="1" x14ac:dyDescent="0.25">
      <c r="A51" s="14"/>
      <c r="B51" s="15" t="s">
        <v>102</v>
      </c>
      <c r="C51" s="16" t="s">
        <v>103</v>
      </c>
      <c r="D51" s="16" t="s">
        <v>15</v>
      </c>
      <c r="E51" s="17">
        <v>19898200</v>
      </c>
      <c r="F51" s="17">
        <v>2048859949.22</v>
      </c>
      <c r="G51" s="18">
        <f t="shared" si="0"/>
        <v>0.10560252309036273</v>
      </c>
      <c r="H51" s="19"/>
    </row>
    <row r="52" spans="1:8" s="1" customFormat="1" x14ac:dyDescent="0.25">
      <c r="A52" s="14"/>
      <c r="B52" s="15" t="s">
        <v>104</v>
      </c>
      <c r="C52" s="16" t="s">
        <v>105</v>
      </c>
      <c r="D52" s="16" t="s">
        <v>15</v>
      </c>
      <c r="E52" s="17">
        <v>940000</v>
      </c>
      <c r="F52" s="17">
        <v>97337094</v>
      </c>
      <c r="G52" s="18">
        <f t="shared" si="0"/>
        <v>5.0169572208178673E-3</v>
      </c>
      <c r="H52" s="19"/>
    </row>
    <row r="53" spans="1:8" s="1" customFormat="1" x14ac:dyDescent="0.25">
      <c r="A53" s="14"/>
      <c r="B53" s="15" t="s">
        <v>106</v>
      </c>
      <c r="C53" s="16" t="s">
        <v>107</v>
      </c>
      <c r="D53" s="16" t="s">
        <v>15</v>
      </c>
      <c r="E53" s="17">
        <v>500000</v>
      </c>
      <c r="F53" s="17">
        <v>51415950</v>
      </c>
      <c r="G53" s="18">
        <f t="shared" si="0"/>
        <v>2.6500855020154027E-3</v>
      </c>
      <c r="H53" s="19"/>
    </row>
    <row r="54" spans="1:8" s="1" customFormat="1" x14ac:dyDescent="0.25">
      <c r="A54" s="14"/>
      <c r="B54" s="15" t="s">
        <v>108</v>
      </c>
      <c r="C54" s="16" t="s">
        <v>109</v>
      </c>
      <c r="D54" s="16" t="s">
        <v>15</v>
      </c>
      <c r="E54" s="17">
        <v>6000000</v>
      </c>
      <c r="F54" s="17">
        <v>604497600</v>
      </c>
      <c r="G54" s="18">
        <f t="shared" si="0"/>
        <v>3.1157069465080504E-2</v>
      </c>
      <c r="H54" s="19"/>
    </row>
    <row r="55" spans="1:8" s="1" customFormat="1" x14ac:dyDescent="0.25">
      <c r="B55" s="15" t="s">
        <v>110</v>
      </c>
      <c r="C55" s="16" t="s">
        <v>111</v>
      </c>
      <c r="D55" s="16" t="s">
        <v>15</v>
      </c>
      <c r="E55" s="17">
        <v>41775000</v>
      </c>
      <c r="F55" s="17">
        <v>4282881615</v>
      </c>
      <c r="G55" s="18">
        <f t="shared" si="0"/>
        <v>0.22074866796703771</v>
      </c>
      <c r="H55" s="19"/>
    </row>
    <row r="56" spans="1:8" s="1" customFormat="1" x14ac:dyDescent="0.25">
      <c r="B56" s="15" t="s">
        <v>112</v>
      </c>
      <c r="C56" s="16" t="s">
        <v>113</v>
      </c>
      <c r="D56" s="16" t="s">
        <v>15</v>
      </c>
      <c r="E56" s="17">
        <v>3800000</v>
      </c>
      <c r="F56" s="17">
        <v>387642560</v>
      </c>
      <c r="G56" s="18">
        <f t="shared" si="0"/>
        <v>1.9979907562150186E-2</v>
      </c>
      <c r="H56" s="19"/>
    </row>
    <row r="57" spans="1:8" s="1" customFormat="1" x14ac:dyDescent="0.25">
      <c r="B57" s="15" t="s">
        <v>114</v>
      </c>
      <c r="C57" s="16" t="s">
        <v>115</v>
      </c>
      <c r="D57" s="16" t="s">
        <v>15</v>
      </c>
      <c r="E57" s="17">
        <v>8500000</v>
      </c>
      <c r="F57" s="17">
        <v>845754250</v>
      </c>
      <c r="G57" s="18">
        <f t="shared" si="0"/>
        <v>4.3591941337131963E-2</v>
      </c>
      <c r="H57" s="19"/>
    </row>
    <row r="58" spans="1:8" s="1" customFormat="1" x14ac:dyDescent="0.25">
      <c r="B58" s="15" t="s">
        <v>116</v>
      </c>
      <c r="C58" s="16" t="s">
        <v>117</v>
      </c>
      <c r="D58" s="16" t="s">
        <v>15</v>
      </c>
      <c r="E58" s="17">
        <v>4000000</v>
      </c>
      <c r="F58" s="17">
        <v>411162800</v>
      </c>
      <c r="G58" s="18">
        <f t="shared" si="0"/>
        <v>2.1192189879756351E-2</v>
      </c>
      <c r="H58" s="19"/>
    </row>
    <row r="59" spans="1:8" s="1" customFormat="1" x14ac:dyDescent="0.25">
      <c r="A59" s="20"/>
      <c r="B59" s="15" t="s">
        <v>118</v>
      </c>
      <c r="C59" s="16" t="s">
        <v>119</v>
      </c>
      <c r="D59" s="16" t="s">
        <v>15</v>
      </c>
      <c r="E59" s="17">
        <v>2500000</v>
      </c>
      <c r="F59" s="17">
        <v>243964750</v>
      </c>
      <c r="G59" s="18">
        <f t="shared" si="0"/>
        <v>1.2574453004910191E-2</v>
      </c>
      <c r="H59" s="19"/>
    </row>
    <row r="60" spans="1:8" s="1" customFormat="1" x14ac:dyDescent="0.25">
      <c r="B60" s="15" t="s">
        <v>120</v>
      </c>
      <c r="C60" s="16" t="s">
        <v>121</v>
      </c>
      <c r="D60" s="16" t="s">
        <v>15</v>
      </c>
      <c r="E60" s="17">
        <v>3500000</v>
      </c>
      <c r="F60" s="17">
        <v>348805100</v>
      </c>
      <c r="G60" s="18">
        <f t="shared" si="0"/>
        <v>1.7978143718807738E-2</v>
      </c>
      <c r="H60" s="19"/>
    </row>
    <row r="61" spans="1:8" s="1" customFormat="1" x14ac:dyDescent="0.25">
      <c r="B61" s="15" t="s">
        <v>122</v>
      </c>
      <c r="C61" s="16" t="s">
        <v>123</v>
      </c>
      <c r="D61" s="16" t="s">
        <v>124</v>
      </c>
      <c r="E61" s="17">
        <v>500000</v>
      </c>
      <c r="F61" s="17">
        <v>52525100</v>
      </c>
      <c r="G61" s="18">
        <f t="shared" si="0"/>
        <v>2.7072534107005553E-3</v>
      </c>
      <c r="H61" s="19"/>
    </row>
    <row r="62" spans="1:8" s="1" customFormat="1" x14ac:dyDescent="0.25">
      <c r="B62" s="15" t="s">
        <v>125</v>
      </c>
      <c r="C62" s="16" t="s">
        <v>126</v>
      </c>
      <c r="D62" s="16" t="s">
        <v>124</v>
      </c>
      <c r="E62" s="17">
        <v>500000</v>
      </c>
      <c r="F62" s="17">
        <v>52689650</v>
      </c>
      <c r="G62" s="18">
        <f t="shared" si="0"/>
        <v>2.7157346615450237E-3</v>
      </c>
      <c r="H62" s="19"/>
    </row>
    <row r="63" spans="1:8" s="1" customFormat="1" x14ac:dyDescent="0.25">
      <c r="A63" s="21"/>
      <c r="B63" s="15" t="s">
        <v>127</v>
      </c>
      <c r="C63" s="16" t="s">
        <v>128</v>
      </c>
      <c r="D63" s="16" t="s">
        <v>124</v>
      </c>
      <c r="E63" s="17">
        <v>4000000</v>
      </c>
      <c r="F63" s="17">
        <v>409649600</v>
      </c>
      <c r="G63" s="18">
        <f t="shared" si="0"/>
        <v>2.1114196389766384E-2</v>
      </c>
      <c r="H63" s="19"/>
    </row>
    <row r="64" spans="1:8" s="1" customFormat="1" x14ac:dyDescent="0.25">
      <c r="B64" s="15" t="s">
        <v>129</v>
      </c>
      <c r="C64" s="16" t="s">
        <v>130</v>
      </c>
      <c r="D64" s="16" t="s">
        <v>124</v>
      </c>
      <c r="E64" s="17">
        <v>1845700</v>
      </c>
      <c r="F64" s="17">
        <v>188932865.66</v>
      </c>
      <c r="G64" s="18">
        <f t="shared" si="0"/>
        <v>9.7379946911374717E-3</v>
      </c>
      <c r="H64" s="19"/>
    </row>
    <row r="65" spans="2:8" s="1" customFormat="1" x14ac:dyDescent="0.25">
      <c r="B65" s="15" t="s">
        <v>131</v>
      </c>
      <c r="C65" s="16" t="s">
        <v>132</v>
      </c>
      <c r="D65" s="16" t="s">
        <v>124</v>
      </c>
      <c r="E65" s="17">
        <v>130000</v>
      </c>
      <c r="F65" s="17">
        <v>13923390</v>
      </c>
      <c r="G65" s="18">
        <f t="shared" si="0"/>
        <v>7.1764061498243712E-4</v>
      </c>
      <c r="H65" s="19"/>
    </row>
    <row r="66" spans="2:8" s="1" customFormat="1" x14ac:dyDescent="0.25">
      <c r="B66" s="15" t="s">
        <v>133</v>
      </c>
      <c r="C66" s="16" t="s">
        <v>134</v>
      </c>
      <c r="D66" s="16" t="s">
        <v>124</v>
      </c>
      <c r="E66" s="17">
        <v>190000</v>
      </c>
      <c r="F66" s="17">
        <v>19097356</v>
      </c>
      <c r="G66" s="18">
        <f t="shared" si="0"/>
        <v>9.8431763416657403E-4</v>
      </c>
      <c r="H66" s="19"/>
    </row>
    <row r="67" spans="2:8" s="1" customFormat="1" x14ac:dyDescent="0.25">
      <c r="B67" s="15" t="s">
        <v>135</v>
      </c>
      <c r="C67" s="16" t="s">
        <v>136</v>
      </c>
      <c r="D67" s="16" t="s">
        <v>124</v>
      </c>
      <c r="E67" s="17">
        <v>1500000</v>
      </c>
      <c r="F67" s="17">
        <v>151945650</v>
      </c>
      <c r="G67" s="18">
        <f t="shared" si="0"/>
        <v>7.8315963073580606E-3</v>
      </c>
      <c r="H67" s="19"/>
    </row>
    <row r="68" spans="2:8" s="1" customFormat="1" x14ac:dyDescent="0.25">
      <c r="B68" s="15" t="s">
        <v>137</v>
      </c>
      <c r="C68" s="16" t="s">
        <v>138</v>
      </c>
      <c r="D68" s="16" t="s">
        <v>124</v>
      </c>
      <c r="E68" s="17">
        <v>8500000</v>
      </c>
      <c r="F68" s="17">
        <v>897736000</v>
      </c>
      <c r="G68" s="18">
        <f t="shared" si="0"/>
        <v>4.6271189353445756E-2</v>
      </c>
      <c r="H68" s="19"/>
    </row>
    <row r="69" spans="2:8" s="1" customFormat="1" x14ac:dyDescent="0.25">
      <c r="B69" s="15" t="s">
        <v>139</v>
      </c>
      <c r="C69" s="16" t="s">
        <v>140</v>
      </c>
      <c r="D69" s="16" t="s">
        <v>124</v>
      </c>
      <c r="E69" s="17">
        <v>2000000</v>
      </c>
      <c r="F69" s="17">
        <v>208270400</v>
      </c>
      <c r="G69" s="18">
        <f t="shared" si="0"/>
        <v>1.0734691618825455E-2</v>
      </c>
      <c r="H69" s="19"/>
    </row>
    <row r="70" spans="2:8" s="1" customFormat="1" x14ac:dyDescent="0.25">
      <c r="B70" s="15" t="s">
        <v>141</v>
      </c>
      <c r="C70" s="16" t="s">
        <v>142</v>
      </c>
      <c r="D70" s="16" t="s">
        <v>124</v>
      </c>
      <c r="E70" s="17">
        <v>500000</v>
      </c>
      <c r="F70" s="17">
        <v>51996700</v>
      </c>
      <c r="G70" s="18">
        <f t="shared" si="0"/>
        <v>2.6800185705533842E-3</v>
      </c>
      <c r="H70" s="19"/>
    </row>
    <row r="71" spans="2:8" s="1" customFormat="1" x14ac:dyDescent="0.25">
      <c r="B71" s="15" t="s">
        <v>143</v>
      </c>
      <c r="C71" s="16" t="s">
        <v>144</v>
      </c>
      <c r="D71" s="16" t="s">
        <v>124</v>
      </c>
      <c r="E71" s="17">
        <v>2500000</v>
      </c>
      <c r="F71" s="17">
        <v>255808000</v>
      </c>
      <c r="G71" s="18">
        <f t="shared" ref="G71:G75" si="1">+F71/$F$93</f>
        <v>1.3184878857622121E-2</v>
      </c>
      <c r="H71" s="19"/>
    </row>
    <row r="72" spans="2:8" s="1" customFormat="1" x14ac:dyDescent="0.25">
      <c r="B72" s="15" t="s">
        <v>145</v>
      </c>
      <c r="C72" s="16" t="s">
        <v>146</v>
      </c>
      <c r="D72" s="16" t="s">
        <v>124</v>
      </c>
      <c r="E72" s="17">
        <v>2500000</v>
      </c>
      <c r="F72" s="17">
        <v>255487250</v>
      </c>
      <c r="G72" s="18">
        <f t="shared" si="1"/>
        <v>1.3168346732381384E-2</v>
      </c>
      <c r="H72" s="19"/>
    </row>
    <row r="73" spans="2:8" s="1" customFormat="1" x14ac:dyDescent="0.25">
      <c r="B73" s="15" t="s">
        <v>147</v>
      </c>
      <c r="C73" s="16" t="s">
        <v>148</v>
      </c>
      <c r="D73" s="16" t="s">
        <v>124</v>
      </c>
      <c r="E73" s="17">
        <v>10500000</v>
      </c>
      <c r="F73" s="17">
        <v>1064745150</v>
      </c>
      <c r="G73" s="18">
        <f t="shared" si="1"/>
        <v>5.4879189927565575E-2</v>
      </c>
      <c r="H73" s="19"/>
    </row>
    <row r="74" spans="2:8" s="1" customFormat="1" x14ac:dyDescent="0.25">
      <c r="B74" s="15" t="s">
        <v>149</v>
      </c>
      <c r="C74" s="16" t="s">
        <v>150</v>
      </c>
      <c r="D74" s="16" t="s">
        <v>124</v>
      </c>
      <c r="E74" s="17">
        <v>555100</v>
      </c>
      <c r="F74" s="17">
        <v>57314408.060000002</v>
      </c>
      <c r="G74" s="18">
        <f t="shared" si="1"/>
        <v>2.9541043558740186E-3</v>
      </c>
      <c r="H74" s="19"/>
    </row>
    <row r="75" spans="2:8" s="1" customFormat="1" x14ac:dyDescent="0.25">
      <c r="B75" s="15" t="s">
        <v>151</v>
      </c>
      <c r="C75" s="16" t="s">
        <v>152</v>
      </c>
      <c r="D75" s="16" t="s">
        <v>124</v>
      </c>
      <c r="E75" s="17">
        <v>1000000</v>
      </c>
      <c r="F75" s="17">
        <v>102237200</v>
      </c>
      <c r="G75" s="18">
        <f t="shared" si="1"/>
        <v>5.2695189233428362E-3</v>
      </c>
      <c r="H75" s="19"/>
    </row>
    <row r="76" spans="2:8" s="1" customFormat="1" x14ac:dyDescent="0.25">
      <c r="B76" s="15" t="s">
        <v>153</v>
      </c>
      <c r="C76" s="16" t="s">
        <v>154</v>
      </c>
      <c r="D76" s="16" t="s">
        <v>124</v>
      </c>
      <c r="E76" s="17">
        <v>60000</v>
      </c>
      <c r="F76" s="17">
        <v>6846234</v>
      </c>
      <c r="G76" s="22">
        <f>+F76/$F$93</f>
        <v>3.5286920628335987E-4</v>
      </c>
      <c r="H76" s="19"/>
    </row>
    <row r="77" spans="2:8" s="1" customFormat="1" x14ac:dyDescent="0.25">
      <c r="B77" s="15" t="s">
        <v>155</v>
      </c>
      <c r="C77" s="16" t="s">
        <v>156</v>
      </c>
      <c r="D77" s="16" t="s">
        <v>157</v>
      </c>
      <c r="E77" s="17">
        <v>100</v>
      </c>
      <c r="F77" s="17">
        <v>103990200</v>
      </c>
      <c r="G77" s="22">
        <f>+F77/$F$93</f>
        <v>5.3598722064200337E-3</v>
      </c>
      <c r="H77" s="19" t="s">
        <v>158</v>
      </c>
    </row>
    <row r="78" spans="2:8" s="1" customFormat="1" x14ac:dyDescent="0.25">
      <c r="B78" s="15"/>
      <c r="C78" s="16"/>
      <c r="D78" s="16"/>
      <c r="E78" s="17"/>
      <c r="F78" s="17"/>
      <c r="G78" s="22">
        <f>+F78/$F$93</f>
        <v>0</v>
      </c>
      <c r="H78" s="19"/>
    </row>
    <row r="79" spans="2:8" s="1" customFormat="1" x14ac:dyDescent="0.25">
      <c r="B79" s="15"/>
      <c r="C79" s="16"/>
      <c r="D79" s="16"/>
      <c r="E79" s="17"/>
      <c r="F79" s="17"/>
      <c r="G79" s="22">
        <f>+F79/$F$93</f>
        <v>0</v>
      </c>
      <c r="H79" s="19"/>
    </row>
    <row r="80" spans="2:8" s="1" customFormat="1" x14ac:dyDescent="0.25">
      <c r="B80" s="15"/>
      <c r="C80" s="16"/>
      <c r="D80" s="16"/>
      <c r="E80" s="17"/>
      <c r="F80" s="17"/>
      <c r="G80" s="23"/>
      <c r="H80" s="19"/>
    </row>
    <row r="81" spans="1:8" s="1" customFormat="1" x14ac:dyDescent="0.25">
      <c r="B81" s="24"/>
      <c r="C81" s="24" t="s">
        <v>159</v>
      </c>
      <c r="D81" s="24"/>
      <c r="E81" s="25"/>
      <c r="F81" s="26">
        <f>SUM(F7:F80)</f>
        <v>17771659645.440002</v>
      </c>
      <c r="G81" s="27">
        <f>+F81/$F$93</f>
        <v>0.91598847387109916</v>
      </c>
      <c r="H81" s="28"/>
    </row>
    <row r="82" spans="1:8" s="1" customFormat="1" x14ac:dyDescent="0.25">
      <c r="E82" s="2"/>
      <c r="G82" s="7"/>
    </row>
    <row r="83" spans="1:8" s="1" customFormat="1" x14ac:dyDescent="0.25">
      <c r="B83" s="29"/>
      <c r="C83" s="29" t="s">
        <v>160</v>
      </c>
      <c r="D83" s="29"/>
      <c r="E83" s="29"/>
      <c r="F83" s="29" t="s">
        <v>10</v>
      </c>
      <c r="G83" s="30" t="s">
        <v>11</v>
      </c>
    </row>
    <row r="84" spans="1:8" s="1" customFormat="1" x14ac:dyDescent="0.25">
      <c r="A84" s="31"/>
      <c r="B84" s="32"/>
      <c r="C84" s="24" t="s">
        <v>161</v>
      </c>
      <c r="D84" s="16"/>
      <c r="E84" s="33"/>
      <c r="F84" s="34" t="s">
        <v>162</v>
      </c>
      <c r="G84" s="35">
        <v>0</v>
      </c>
    </row>
    <row r="85" spans="1:8" s="1" customFormat="1" x14ac:dyDescent="0.25">
      <c r="B85" s="32" t="s">
        <v>163</v>
      </c>
      <c r="C85" s="24" t="s">
        <v>164</v>
      </c>
      <c r="D85" s="24"/>
      <c r="E85" s="25"/>
      <c r="F85" s="17">
        <v>1302443877.48</v>
      </c>
      <c r="G85" s="35">
        <f>+F85/$F$93</f>
        <v>6.7130679038284291E-2</v>
      </c>
    </row>
    <row r="86" spans="1:8" s="1" customFormat="1" x14ac:dyDescent="0.25">
      <c r="B86" s="32"/>
      <c r="C86" s="24" t="s">
        <v>165</v>
      </c>
      <c r="D86" s="16"/>
      <c r="E86" s="33"/>
      <c r="F86" s="25" t="s">
        <v>162</v>
      </c>
      <c r="G86" s="35">
        <v>0</v>
      </c>
    </row>
    <row r="87" spans="1:8" s="1" customFormat="1" x14ac:dyDescent="0.25">
      <c r="B87" s="32"/>
      <c r="C87" s="24" t="s">
        <v>166</v>
      </c>
      <c r="D87" s="16"/>
      <c r="E87" s="33"/>
      <c r="F87" s="25" t="s">
        <v>162</v>
      </c>
      <c r="G87" s="35">
        <v>0</v>
      </c>
    </row>
    <row r="88" spans="1:8" s="1" customFormat="1" x14ac:dyDescent="0.25">
      <c r="B88" s="32"/>
      <c r="C88" s="24" t="s">
        <v>167</v>
      </c>
      <c r="D88" s="16"/>
      <c r="E88" s="33"/>
      <c r="F88" s="25" t="s">
        <v>162</v>
      </c>
      <c r="G88" s="35">
        <v>0</v>
      </c>
    </row>
    <row r="89" spans="1:8" s="1" customFormat="1" x14ac:dyDescent="0.25">
      <c r="B89" s="16" t="s">
        <v>168</v>
      </c>
      <c r="C89" s="16" t="s">
        <v>169</v>
      </c>
      <c r="D89" s="16"/>
      <c r="E89" s="33"/>
      <c r="F89" s="17">
        <v>327515768.56999999</v>
      </c>
      <c r="G89" s="35">
        <f>+F89/$F$93</f>
        <v>1.6880847090616605E-2</v>
      </c>
    </row>
    <row r="90" spans="1:8" s="1" customFormat="1" x14ac:dyDescent="0.25">
      <c r="B90" s="32"/>
      <c r="C90" s="16"/>
      <c r="D90" s="16"/>
      <c r="E90" s="33"/>
      <c r="F90" s="34"/>
      <c r="G90" s="35"/>
    </row>
    <row r="91" spans="1:8" s="1" customFormat="1" x14ac:dyDescent="0.25">
      <c r="B91" s="32"/>
      <c r="C91" s="16" t="s">
        <v>170</v>
      </c>
      <c r="D91" s="16"/>
      <c r="E91" s="33"/>
      <c r="F91" s="36">
        <f>SUM(F84:F90)</f>
        <v>1629959646.05</v>
      </c>
      <c r="G91" s="35">
        <f>+F91/$F$93</f>
        <v>8.4011526128900893E-2</v>
      </c>
    </row>
    <row r="92" spans="1:8" s="1" customFormat="1" x14ac:dyDescent="0.25">
      <c r="A92" s="16"/>
      <c r="B92" s="32"/>
      <c r="C92" s="16"/>
      <c r="D92" s="16"/>
      <c r="E92" s="33"/>
      <c r="F92" s="36"/>
      <c r="G92" s="35"/>
    </row>
    <row r="93" spans="1:8" s="1" customFormat="1" x14ac:dyDescent="0.25">
      <c r="B93" s="37"/>
      <c r="C93" s="38" t="s">
        <v>171</v>
      </c>
      <c r="D93" s="39"/>
      <c r="E93" s="40"/>
      <c r="F93" s="40">
        <f>+F91+F81</f>
        <v>19401619291.490002</v>
      </c>
      <c r="G93" s="41">
        <v>1</v>
      </c>
    </row>
    <row r="94" spans="1:8" s="1" customFormat="1" x14ac:dyDescent="0.25">
      <c r="E94" s="2"/>
      <c r="F94" s="42"/>
      <c r="G94" s="7"/>
    </row>
    <row r="95" spans="1:8" s="1" customFormat="1" x14ac:dyDescent="0.25">
      <c r="C95" s="24" t="s">
        <v>172</v>
      </c>
      <c r="D95" s="43">
        <v>19.226478230279604</v>
      </c>
      <c r="E95" s="2"/>
      <c r="F95" s="2">
        <v>0</v>
      </c>
      <c r="G95" s="7"/>
    </row>
    <row r="96" spans="1:8" s="1" customFormat="1" x14ac:dyDescent="0.25">
      <c r="C96" s="24" t="s">
        <v>173</v>
      </c>
      <c r="D96" s="43">
        <v>8.9140907105752412</v>
      </c>
      <c r="E96" s="2"/>
      <c r="G96" s="7"/>
    </row>
    <row r="97" spans="2:7" s="1" customFormat="1" x14ac:dyDescent="0.25">
      <c r="C97" s="24" t="s">
        <v>174</v>
      </c>
      <c r="D97" s="43">
        <v>6.870871324320964</v>
      </c>
      <c r="E97" s="2"/>
      <c r="G97" s="7"/>
    </row>
    <row r="98" spans="2:7" s="1" customFormat="1" x14ac:dyDescent="0.25">
      <c r="C98" s="24" t="s">
        <v>175</v>
      </c>
      <c r="D98" s="44">
        <v>19.014500000000002</v>
      </c>
      <c r="E98" s="2"/>
      <c r="G98" s="7"/>
    </row>
    <row r="99" spans="2:7" s="1" customFormat="1" x14ac:dyDescent="0.25">
      <c r="C99" s="24" t="s">
        <v>176</v>
      </c>
      <c r="D99" s="44">
        <v>18.9453</v>
      </c>
      <c r="E99" s="2"/>
      <c r="G99" s="7"/>
    </row>
    <row r="100" spans="2:7" s="1" customFormat="1" x14ac:dyDescent="0.25">
      <c r="C100" s="24" t="s">
        <v>177</v>
      </c>
      <c r="D100" s="45"/>
      <c r="E100" s="2"/>
      <c r="G100" s="7"/>
    </row>
    <row r="101" spans="2:7" s="1" customFormat="1" x14ac:dyDescent="0.25">
      <c r="C101" s="24" t="s">
        <v>178</v>
      </c>
      <c r="D101" s="46">
        <v>0</v>
      </c>
      <c r="E101" s="2"/>
      <c r="G101" s="7"/>
    </row>
    <row r="102" spans="2:7" s="1" customFormat="1" x14ac:dyDescent="0.25">
      <c r="C102" s="24" t="s">
        <v>179</v>
      </c>
      <c r="D102" s="46">
        <v>0</v>
      </c>
      <c r="E102" s="2"/>
      <c r="F102" s="42"/>
      <c r="G102" s="47"/>
    </row>
    <row r="103" spans="2:7" s="1" customFormat="1" x14ac:dyDescent="0.25">
      <c r="B103" s="48"/>
      <c r="C103" s="14"/>
      <c r="E103" s="2"/>
      <c r="G103" s="7"/>
    </row>
    <row r="104" spans="2:7" s="1" customFormat="1" x14ac:dyDescent="0.25">
      <c r="E104" s="2"/>
      <c r="F104" s="2"/>
      <c r="G104" s="7"/>
    </row>
    <row r="105" spans="2:7" s="1" customFormat="1" x14ac:dyDescent="0.25">
      <c r="C105" s="29" t="s">
        <v>180</v>
      </c>
      <c r="D105" s="29"/>
      <c r="E105" s="29"/>
      <c r="F105" s="29"/>
      <c r="G105" s="30"/>
    </row>
    <row r="106" spans="2:7" s="1" customFormat="1" x14ac:dyDescent="0.25">
      <c r="C106" s="29" t="s">
        <v>181</v>
      </c>
      <c r="D106" s="29"/>
      <c r="E106" s="29"/>
      <c r="F106" s="29" t="s">
        <v>10</v>
      </c>
      <c r="G106" s="30" t="s">
        <v>11</v>
      </c>
    </row>
    <row r="107" spans="2:7" s="1" customFormat="1" x14ac:dyDescent="0.25">
      <c r="C107" s="24" t="s">
        <v>182</v>
      </c>
      <c r="D107" s="16"/>
      <c r="E107" s="33"/>
      <c r="F107" s="49">
        <f>SUMIF(Table134567685789[[Industry ]],A91,Table134567685789[Market Value])</f>
        <v>0</v>
      </c>
      <c r="G107" s="50">
        <f>+F107/$F$93</f>
        <v>0</v>
      </c>
    </row>
    <row r="108" spans="2:7" s="1" customFormat="1" x14ac:dyDescent="0.25">
      <c r="C108" s="16" t="s">
        <v>183</v>
      </c>
      <c r="D108" s="16"/>
      <c r="E108" s="33"/>
      <c r="F108" s="49">
        <f>SUMIF(Table134567685789[[Industry ]],A92,Table134567685789[Market Value])</f>
        <v>0</v>
      </c>
      <c r="G108" s="50">
        <f>+F108/$F$93</f>
        <v>0</v>
      </c>
    </row>
    <row r="109" spans="2:7" s="1" customFormat="1" x14ac:dyDescent="0.25">
      <c r="C109" s="16" t="s">
        <v>184</v>
      </c>
      <c r="D109" s="16"/>
      <c r="E109" s="33"/>
      <c r="F109" s="49">
        <f>SUMIF($E$121:$E$128,C109,H121:H128)</f>
        <v>103990200</v>
      </c>
      <c r="G109" s="50">
        <f>+F109/$F$93</f>
        <v>5.3598722064200337E-3</v>
      </c>
    </row>
    <row r="110" spans="2:7" s="1" customFormat="1" x14ac:dyDescent="0.25">
      <c r="C110" s="16" t="s">
        <v>185</v>
      </c>
      <c r="D110" s="16"/>
      <c r="E110" s="33"/>
      <c r="F110" s="49">
        <f>SUM(F107:F109)</f>
        <v>103990200</v>
      </c>
      <c r="G110" s="51">
        <f>SUM(G107:G109)</f>
        <v>5.3598722064200337E-3</v>
      </c>
    </row>
    <row r="111" spans="2:7" x14ac:dyDescent="0.25">
      <c r="E111" s="52"/>
      <c r="G111" s="52"/>
    </row>
    <row r="112" spans="2:7" x14ac:dyDescent="0.25">
      <c r="C112" s="52" t="s">
        <v>186</v>
      </c>
      <c r="F112" s="54">
        <f t="shared" ref="F112:F118" si="2">SUMIF($E$121:$E$128,C112,H124:H131)</f>
        <v>0</v>
      </c>
      <c r="G112" s="55">
        <f t="shared" ref="G112:G118" si="3">+F112/$F$93</f>
        <v>0</v>
      </c>
    </row>
    <row r="113" spans="3:8" x14ac:dyDescent="0.25">
      <c r="C113" s="52" t="s">
        <v>187</v>
      </c>
      <c r="F113" s="54">
        <f t="shared" si="2"/>
        <v>0</v>
      </c>
      <c r="G113" s="55">
        <f t="shared" si="3"/>
        <v>0</v>
      </c>
    </row>
    <row r="114" spans="3:8" x14ac:dyDescent="0.25">
      <c r="C114" s="52" t="s">
        <v>188</v>
      </c>
      <c r="F114" s="54">
        <f t="shared" si="2"/>
        <v>0</v>
      </c>
      <c r="G114" s="55">
        <f t="shared" si="3"/>
        <v>0</v>
      </c>
    </row>
    <row r="115" spans="3:8" x14ac:dyDescent="0.25">
      <c r="C115" s="52" t="s">
        <v>189</v>
      </c>
      <c r="F115" s="54">
        <f t="shared" si="2"/>
        <v>0</v>
      </c>
      <c r="G115" s="55">
        <f t="shared" si="3"/>
        <v>0</v>
      </c>
    </row>
    <row r="116" spans="3:8" x14ac:dyDescent="0.25">
      <c r="C116" s="52" t="s">
        <v>190</v>
      </c>
      <c r="F116" s="54">
        <f>SUMIF($E$121:$E$128,C116,H128:H135)</f>
        <v>0</v>
      </c>
      <c r="G116" s="55">
        <f t="shared" si="3"/>
        <v>0</v>
      </c>
    </row>
    <row r="117" spans="3:8" x14ac:dyDescent="0.25">
      <c r="C117" s="52" t="s">
        <v>191</v>
      </c>
      <c r="F117" s="54">
        <f t="shared" si="2"/>
        <v>0</v>
      </c>
      <c r="G117" s="55">
        <f t="shared" si="3"/>
        <v>0</v>
      </c>
    </row>
    <row r="118" spans="3:8" x14ac:dyDescent="0.25">
      <c r="C118" s="52" t="s">
        <v>192</v>
      </c>
      <c r="F118" s="54">
        <f t="shared" si="2"/>
        <v>0</v>
      </c>
      <c r="G118" s="55">
        <f t="shared" si="3"/>
        <v>0</v>
      </c>
    </row>
    <row r="121" spans="3:8" x14ac:dyDescent="0.25">
      <c r="E121" s="52" t="s">
        <v>184</v>
      </c>
      <c r="F121" s="52" t="s">
        <v>193</v>
      </c>
      <c r="G121" s="56">
        <f>SUMIF($H$7:$H$54,F121,$E$7:$E$54)</f>
        <v>0</v>
      </c>
      <c r="H121" s="57">
        <f t="shared" ref="H121:H128" si="4">SUMIF($H$7:$H$80,F121,$F$7:$F$80)</f>
        <v>0</v>
      </c>
    </row>
    <row r="122" spans="3:8" x14ac:dyDescent="0.25">
      <c r="E122" s="52" t="s">
        <v>184</v>
      </c>
      <c r="F122" s="52" t="s">
        <v>194</v>
      </c>
      <c r="G122" s="56">
        <f>SUMIF($H$7:$H$54,F122,$E$7:$E$54)</f>
        <v>0</v>
      </c>
      <c r="H122" s="57">
        <f t="shared" si="4"/>
        <v>0</v>
      </c>
    </row>
    <row r="123" spans="3:8" x14ac:dyDescent="0.25">
      <c r="E123" s="52" t="s">
        <v>184</v>
      </c>
      <c r="F123" s="52" t="s">
        <v>158</v>
      </c>
      <c r="G123" s="56">
        <f>H123/$F$93</f>
        <v>5.3598722064200337E-3</v>
      </c>
      <c r="H123" s="57">
        <f t="shared" si="4"/>
        <v>103990200</v>
      </c>
    </row>
    <row r="124" spans="3:8" x14ac:dyDescent="0.25">
      <c r="E124" s="52" t="s">
        <v>195</v>
      </c>
      <c r="F124" s="52" t="s">
        <v>196</v>
      </c>
      <c r="G124" s="56">
        <f>SUMIF($H$7:$H$54,F124,$E$7:$E$54)</f>
        <v>0</v>
      </c>
      <c r="H124" s="57">
        <f t="shared" si="4"/>
        <v>0</v>
      </c>
    </row>
    <row r="125" spans="3:8" x14ac:dyDescent="0.25">
      <c r="E125" s="52" t="s">
        <v>186</v>
      </c>
      <c r="F125" s="52" t="s">
        <v>197</v>
      </c>
      <c r="G125" s="56">
        <f>SUMIF($H$7:$H$54,F125,$E$7:$E$54)</f>
        <v>0</v>
      </c>
      <c r="H125" s="57">
        <f t="shared" si="4"/>
        <v>0</v>
      </c>
    </row>
    <row r="126" spans="3:8" x14ac:dyDescent="0.25">
      <c r="E126" s="52" t="s">
        <v>184</v>
      </c>
      <c r="F126" s="52" t="s">
        <v>198</v>
      </c>
      <c r="G126" s="56">
        <f>SUMIF($H$7:$H$54,F126,$E$7:$E$54)</f>
        <v>0</v>
      </c>
      <c r="H126" s="57">
        <f t="shared" si="4"/>
        <v>0</v>
      </c>
    </row>
    <row r="127" spans="3:8" x14ac:dyDescent="0.25">
      <c r="E127" s="52" t="s">
        <v>186</v>
      </c>
      <c r="F127" s="52" t="s">
        <v>199</v>
      </c>
      <c r="G127" s="56">
        <f>SUMIF($H$7:$H$54,F127,$E$7:$E$54)</f>
        <v>0</v>
      </c>
      <c r="H127" s="57">
        <f t="shared" si="4"/>
        <v>0</v>
      </c>
    </row>
    <row r="128" spans="3:8" x14ac:dyDescent="0.25">
      <c r="E128" s="52" t="s">
        <v>184</v>
      </c>
      <c r="F128" s="52" t="s">
        <v>200</v>
      </c>
      <c r="G128" s="56">
        <f>SUMIF($H$7:$H$54,F128,$E$7:$E$54)</f>
        <v>0</v>
      </c>
      <c r="H128" s="57">
        <f t="shared" si="4"/>
        <v>0</v>
      </c>
    </row>
    <row r="129" spans="7:8" x14ac:dyDescent="0.25">
      <c r="G129" s="58">
        <f>SUM(G119:G128)</f>
        <v>5.3598722064200337E-3</v>
      </c>
      <c r="H129" s="52">
        <f>SUM(H119:H128)</f>
        <v>103990200</v>
      </c>
    </row>
  </sheetData>
  <pageMargins left="0.7" right="0.7" top="0.75" bottom="0.75" header="0.3" footer="0.3"/>
  <pageSetup scale="41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</vt:lpstr>
      <vt:lpstr>Port_G1!Print_Area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2025-08-05T07:06:17Z</dcterms:created>
  <dcterms:modified xsi:type="dcterms:W3CDTF">2025-08-05T07:06:29Z</dcterms:modified>
</cp:coreProperties>
</file>